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Sheet1" sheetId="1" r:id="rId1"/>
  </sheets>
  <definedNames/>
  <calcPr fullCalcOnLoad="1"/>
</workbook>
</file>

<file path=xl/sharedStrings.xml><?xml version="1.0" encoding="utf-8"?>
<sst xmlns="http://schemas.openxmlformats.org/spreadsheetml/2006/main" count="115" uniqueCount="110">
  <si>
    <t>Hershey Company</t>
  </si>
  <si>
    <t>Definition of terms/ratios from Investopedia website</t>
  </si>
  <si>
    <t>calc using figures in millions</t>
  </si>
  <si>
    <t xml:space="preserve">Working  Capital = </t>
  </si>
  <si>
    <t>current assets  - current liabilites</t>
  </si>
  <si>
    <t>2,487 -1,408</t>
  </si>
  <si>
    <t>2,113 - 1,471</t>
  </si>
  <si>
    <t>2,046 - 1174</t>
  </si>
  <si>
    <t>Current ratio</t>
  </si>
  <si>
    <t>Current assets / current liabilities</t>
  </si>
  <si>
    <t>2,487 / 1,408</t>
  </si>
  <si>
    <t>1.77: 1</t>
  </si>
  <si>
    <t>2,113 - / 1,471</t>
  </si>
  <si>
    <t>1.44: 1</t>
  </si>
  <si>
    <t>2,047 /1174</t>
  </si>
  <si>
    <t>1.74: 1</t>
  </si>
  <si>
    <t>Quick Ratio</t>
  </si>
  <si>
    <t>Quick ratio = (current assets – inventories) / current liabilities</t>
  </si>
  <si>
    <t>(2,487 - 660) /1,408</t>
  </si>
  <si>
    <t>1.30: 1</t>
  </si>
  <si>
    <t>(2,113 - 633 ) /1,471</t>
  </si>
  <si>
    <t>1.01: 1</t>
  </si>
  <si>
    <t>(2047 - 649) / 1174</t>
  </si>
  <si>
    <t>1.19: 1</t>
  </si>
  <si>
    <t>Debt to Equity</t>
  </si>
  <si>
    <t>Total Liabilities / Shareholders Equity</t>
  </si>
  <si>
    <t>3,741 /1,616</t>
  </si>
  <si>
    <t>2.31: 1</t>
  </si>
  <si>
    <t>3,706 /1,048</t>
  </si>
  <si>
    <t>3.53: 1</t>
  </si>
  <si>
    <t>3,540 /873</t>
  </si>
  <si>
    <t>4.05: 1</t>
  </si>
  <si>
    <t>Debt to assets</t>
  </si>
  <si>
    <t>Total Liabilities / Total Assets</t>
  </si>
  <si>
    <t>3,741 /5,357</t>
  </si>
  <si>
    <t>0.70: 1</t>
  </si>
  <si>
    <t>3,706 /4,754</t>
  </si>
  <si>
    <t>0.80: 1</t>
  </si>
  <si>
    <t>3,540 / 4,412</t>
  </si>
  <si>
    <t>Asset Turnover</t>
  </si>
  <si>
    <t>Sales or Revenues / Total Assets</t>
  </si>
  <si>
    <t>7,146 /5,357</t>
  </si>
  <si>
    <t>6,646 /4,745</t>
  </si>
  <si>
    <t>6,081 /4,412</t>
  </si>
  <si>
    <t>Return on Sales or Net Profilt Margin</t>
  </si>
  <si>
    <t>Net Income / Net Sales</t>
  </si>
  <si>
    <t>820/ 7,146</t>
  </si>
  <si>
    <t>661/6,646</t>
  </si>
  <si>
    <t>629 /6,081</t>
  </si>
  <si>
    <t>Return on Equity</t>
  </si>
  <si>
    <t>Net Income / Average Shareholder equity (ROE)</t>
  </si>
  <si>
    <t>820 /((1,605 + 1,036) /2)</t>
  </si>
  <si>
    <t>661 /((1,048 + 881)/2))</t>
  </si>
  <si>
    <t>629 /((872 +938) /2)</t>
  </si>
  <si>
    <t>Return on Investment</t>
  </si>
  <si>
    <t xml:space="preserve">(Net Income / Average Total Assets or (Net margin * Asset Turnover)
</t>
  </si>
  <si>
    <t>820 /((5,357 + 4,755)/2)</t>
  </si>
  <si>
    <t>661 /((4,755 + 4407)/2)</t>
  </si>
  <si>
    <t>629 / ((4,412 + 4,273) /2)</t>
  </si>
  <si>
    <t>Earnings per share</t>
  </si>
  <si>
    <t>Net earnings available for common stock
(net income - preferred dividend)
 / Average outstanding shares</t>
  </si>
  <si>
    <t>(820 - 0) / ((299 + 299) / 2)</t>
  </si>
  <si>
    <t>$2.74
per share</t>
  </si>
  <si>
    <t>(661 - 0) / ((299+ 299) / 2</t>
  </si>
  <si>
    <t>$2.04
per share</t>
  </si>
  <si>
    <t>(629 - 0) / ((299+ 299) / 2</t>
  </si>
  <si>
    <t>$2.10
per share</t>
  </si>
  <si>
    <t>Price-earning ratio</t>
  </si>
  <si>
    <t>Market value per share / Earnings per share</t>
  </si>
  <si>
    <t>97.23/2.74</t>
  </si>
  <si>
    <t>72.22 /2.04</t>
  </si>
  <si>
    <t>61.78 /2.10</t>
  </si>
  <si>
    <t>A/R Turnover ratio &amp; Average Days to Collect</t>
  </si>
  <si>
    <t>A/R Turnover ratio = net credit sales / avg A/R inventory then take 365 and divide by ar turnover times to get ave days to collect</t>
  </si>
  <si>
    <t>7,146 / 478 = 15.22 then 
365 / 15.22 = 24 days to collect</t>
  </si>
  <si>
    <t>24 days</t>
  </si>
  <si>
    <t>6,644 / 461 = 15.11 then
365 / 15.11 = 24 days to collect</t>
  </si>
  <si>
    <t>6,081  / 399 =  14.41 then
365 / 14.41 = 25 days</t>
  </si>
  <si>
    <t>25 days</t>
  </si>
  <si>
    <t>Inventory Turnover &amp; Average Days to sell</t>
  </si>
  <si>
    <t>Inventory turnover  = Cost of goods sold (COGS) / avg inventory then take  365 and divide by inventory ratio to get avg days to sell</t>
  </si>
  <si>
    <t>3,865 / 660 = 5.85 inventory turnover, then 365 / 5.85 = 62 days to turnover</t>
  </si>
  <si>
    <t xml:space="preserve">62 days </t>
  </si>
  <si>
    <t>3,660 / 633 = 5.78 inventory turnover then take 365 / 5.78 = 63 days</t>
  </si>
  <si>
    <t>63 days</t>
  </si>
  <si>
    <t>3,520 /649 = 5.42 inventory turnover then
 take 365 / 5.42  = 67 days</t>
  </si>
  <si>
    <t>67 days</t>
  </si>
  <si>
    <t>Times Interest Earned or Interest Coverage</t>
  </si>
  <si>
    <t xml:space="preserve">Earnings before interest and taxes / Interest charges
</t>
  </si>
  <si>
    <t xml:space="preserve">(1,251 + 88 ) / 88 </t>
  </si>
  <si>
    <t>(1,111 + 96) / 96</t>
  </si>
  <si>
    <t xml:space="preserve">(963 + 92) / 92 </t>
  </si>
  <si>
    <t>Dividend Yield%</t>
  </si>
  <si>
    <t>Annual dividends share / price per share</t>
  </si>
  <si>
    <t>1.81 / 97.23</t>
  </si>
  <si>
    <t>1.56 / 72.22</t>
  </si>
  <si>
    <t>1.38 / 61.78</t>
  </si>
  <si>
    <t>** Note:  the page number is # listed at the bottom of the pdf, not the page # when searching the document</t>
  </si>
  <si>
    <t>Hershey Website of All Annual Reports and Sec Filing</t>
  </si>
  <si>
    <t>https://www.thehersheycompany.com/investors/financial-reports/annual-and-quarterly-reports.aspx</t>
  </si>
  <si>
    <t>Annual report for 2013</t>
  </si>
  <si>
    <t>https://www.thehersheycompany.com/assets/pdfs/hersheycompany/2013_Form%2010-K_AS%20FILED.pdf</t>
  </si>
  <si>
    <t>Annual report for 2012</t>
  </si>
  <si>
    <t>https://www.thehersheycompany.com/assets/pdfs/hersheycompany/TheHersheyCompany_10K_20130222.pdf</t>
  </si>
  <si>
    <t>Annual report for 2011</t>
  </si>
  <si>
    <t>https://www.thehersheycompany.com/assets/pdfs/hersheycompany/TheHersheyCompany_10K_20120217.pdf</t>
  </si>
  <si>
    <t>Calculated Ratio</t>
  </si>
  <si>
    <t>Calculated Ratio
in millions</t>
  </si>
  <si>
    <t>Ratio Computations  of last three Years</t>
  </si>
  <si>
    <r>
      <rPr>
        <b/>
        <u val="single"/>
        <sz val="12"/>
        <color indexed="8"/>
        <rFont val="Arial"/>
        <family val="2"/>
      </rPr>
      <t>Ratio Discussion</t>
    </r>
    <r>
      <rPr>
        <b/>
        <sz val="12"/>
        <color indexed="8"/>
        <rFont val="Arial"/>
        <family val="2"/>
      </rPr>
      <t xml:space="preserve"> 
Prepare an interpretation of the ratio trends for the 3 years computed below; while each of the 14 ratios should be interpreted, an integrated holistic analysis is preferred to a list. No more than one single spaced typed page is allowed, for this portion, although thorough discussion is required.  Please consider your audience when you write this, as you would any written work.</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</si>
</sst>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3">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Calibri"/>
      <family val="2"/>
    </font>
    <font>
      <b/>
      <sz val="12"/>
      <color indexed="8"/>
      <name val="Calibri"/>
      <family val="2"/>
    </font>
    <font>
      <b/>
      <sz val="9"/>
      <color indexed="8"/>
      <name val="Calibri"/>
      <family val="2"/>
    </font>
    <font>
      <b/>
      <i/>
      <sz val="9"/>
      <color indexed="8"/>
      <name val="Calibri"/>
      <family val="2"/>
    </font>
    <font>
      <sz val="9"/>
      <color indexed="8"/>
      <name val="Calibri"/>
      <family val="2"/>
    </font>
    <font>
      <u val="single"/>
      <sz val="11"/>
      <color indexed="30"/>
      <name val="Calibri"/>
      <family val="2"/>
    </font>
    <font>
      <u val="single"/>
      <sz val="9"/>
      <color indexed="30"/>
      <name val="Calibri"/>
      <family val="2"/>
    </font>
    <font>
      <u val="single"/>
      <sz val="11"/>
      <color indexed="25"/>
      <name val="Calibri"/>
      <family val="2"/>
    </font>
    <font>
      <b/>
      <sz val="12"/>
      <color indexed="8"/>
      <name val="Arial"/>
      <family val="2"/>
    </font>
    <font>
      <b/>
      <u val="single"/>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4"/>
      <color theme="1"/>
      <name val="Calibri"/>
      <family val="2"/>
    </font>
    <font>
      <b/>
      <sz val="12"/>
      <color theme="1"/>
      <name val="Calibri"/>
      <family val="2"/>
    </font>
    <font>
      <b/>
      <sz val="9"/>
      <color theme="1"/>
      <name val="Calibri"/>
      <family val="2"/>
    </font>
    <font>
      <b/>
      <i/>
      <sz val="9"/>
      <color theme="1"/>
      <name val="Calibri"/>
      <family val="2"/>
    </font>
    <font>
      <sz val="9"/>
      <color theme="1"/>
      <name val="Calibri"/>
      <family val="2"/>
    </font>
    <font>
      <u val="single"/>
      <sz val="9"/>
      <color theme="10"/>
      <name val="Calibri"/>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style="thin"/>
      <top style="thin"/>
      <bottom/>
    </border>
    <border>
      <left style="thin"/>
      <right style="thin"/>
      <top style="thin"/>
      <bottom style="thin"/>
    </border>
    <border>
      <left style="thin"/>
      <right/>
      <top style="thin"/>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0">
    <xf numFmtId="0" fontId="0" fillId="0" borderId="0" xfId="0" applyFont="1" applyAlignment="1">
      <alignment/>
    </xf>
    <xf numFmtId="0" fontId="46" fillId="0" borderId="0" xfId="0" applyFont="1" applyAlignment="1">
      <alignment horizontal="left" vertical="top"/>
    </xf>
    <xf numFmtId="0" fontId="46" fillId="0" borderId="0" xfId="0" applyFont="1" applyAlignment="1">
      <alignment horizontal="left" vertical="top" wrapText="1"/>
    </xf>
    <xf numFmtId="0" fontId="46" fillId="0" borderId="0" xfId="0" applyFont="1" applyAlignment="1">
      <alignment vertical="top" wrapText="1"/>
    </xf>
    <xf numFmtId="1" fontId="46" fillId="0" borderId="0" xfId="0" applyNumberFormat="1" applyFont="1" applyAlignment="1">
      <alignment/>
    </xf>
    <xf numFmtId="0" fontId="46" fillId="0" borderId="0" xfId="0" applyFont="1" applyAlignment="1">
      <alignment/>
    </xf>
    <xf numFmtId="0" fontId="47" fillId="0" borderId="0" xfId="0" applyFont="1" applyAlignment="1">
      <alignment horizontal="left" vertical="top"/>
    </xf>
    <xf numFmtId="0" fontId="47" fillId="0" borderId="0" xfId="0" applyFont="1" applyAlignment="1">
      <alignment horizontal="left" vertical="top" wrapText="1"/>
    </xf>
    <xf numFmtId="0" fontId="47" fillId="0" borderId="10" xfId="0" applyFont="1" applyBorder="1" applyAlignment="1">
      <alignment vertical="top" wrapText="1"/>
    </xf>
    <xf numFmtId="0" fontId="47" fillId="0" borderId="11" xfId="0" applyFont="1" applyBorder="1" applyAlignment="1">
      <alignment vertical="top" wrapText="1"/>
    </xf>
    <xf numFmtId="1" fontId="47" fillId="0" borderId="10" xfId="0" applyNumberFormat="1" applyFont="1" applyBorder="1" applyAlignment="1">
      <alignment/>
    </xf>
    <xf numFmtId="0" fontId="47" fillId="0" borderId="11" xfId="0" applyFont="1" applyBorder="1" applyAlignment="1">
      <alignment/>
    </xf>
    <xf numFmtId="0" fontId="47" fillId="0" borderId="10" xfId="0" applyFont="1" applyBorder="1" applyAlignment="1">
      <alignment/>
    </xf>
    <xf numFmtId="0" fontId="48" fillId="7" borderId="12" xfId="0" applyFont="1" applyFill="1" applyBorder="1" applyAlignment="1">
      <alignment horizontal="left" vertical="center"/>
    </xf>
    <xf numFmtId="0" fontId="49" fillId="7" borderId="12" xfId="0" applyFont="1" applyFill="1" applyBorder="1" applyAlignment="1">
      <alignment horizontal="left" vertical="center" wrapText="1"/>
    </xf>
    <xf numFmtId="1" fontId="48" fillId="7" borderId="12" xfId="0" applyNumberFormat="1" applyFont="1" applyFill="1" applyBorder="1" applyAlignment="1">
      <alignment horizontal="left" vertical="center" wrapText="1"/>
    </xf>
    <xf numFmtId="1" fontId="48" fillId="7" borderId="12" xfId="0" applyNumberFormat="1" applyFont="1" applyFill="1" applyBorder="1" applyAlignment="1">
      <alignment vertical="center" wrapText="1"/>
    </xf>
    <xf numFmtId="0" fontId="48" fillId="0" borderId="0" xfId="0" applyFont="1" applyAlignment="1">
      <alignment/>
    </xf>
    <xf numFmtId="0" fontId="48" fillId="7" borderId="12" xfId="0" applyFont="1" applyFill="1" applyBorder="1" applyAlignment="1">
      <alignment horizontal="left" vertical="top"/>
    </xf>
    <xf numFmtId="0" fontId="50" fillId="0" borderId="12" xfId="0" applyFont="1" applyBorder="1" applyAlignment="1">
      <alignment horizontal="left" vertical="top" wrapText="1"/>
    </xf>
    <xf numFmtId="0" fontId="50" fillId="0" borderId="12" xfId="0" applyFont="1" applyBorder="1" applyAlignment="1">
      <alignment vertical="top" wrapText="1"/>
    </xf>
    <xf numFmtId="3" fontId="50" fillId="0" borderId="12" xfId="0" applyNumberFormat="1" applyFont="1" applyBorder="1" applyAlignment="1">
      <alignment vertical="top" wrapText="1"/>
    </xf>
    <xf numFmtId="1" fontId="50" fillId="33" borderId="12" xfId="0" applyNumberFormat="1" applyFont="1" applyFill="1" applyBorder="1" applyAlignment="1">
      <alignment vertical="top"/>
    </xf>
    <xf numFmtId="1" fontId="50" fillId="0" borderId="12" xfId="0" applyNumberFormat="1" applyFont="1" applyBorder="1" applyAlignment="1">
      <alignment vertical="top"/>
    </xf>
    <xf numFmtId="0" fontId="50" fillId="0" borderId="12" xfId="0" applyFont="1" applyBorder="1" applyAlignment="1">
      <alignment vertical="top"/>
    </xf>
    <xf numFmtId="0" fontId="50" fillId="0" borderId="0" xfId="0" applyFont="1" applyAlignment="1">
      <alignment/>
    </xf>
    <xf numFmtId="2" fontId="50" fillId="33" borderId="12" xfId="0" applyNumberFormat="1" applyFont="1" applyFill="1" applyBorder="1" applyAlignment="1">
      <alignment vertical="top"/>
    </xf>
    <xf numFmtId="1" fontId="50" fillId="0" borderId="12" xfId="0" applyNumberFormat="1" applyFont="1" applyBorder="1" applyAlignment="1">
      <alignment vertical="top" wrapText="1"/>
    </xf>
    <xf numFmtId="0" fontId="50" fillId="0" borderId="12" xfId="0" applyFont="1" applyFill="1" applyBorder="1" applyAlignment="1">
      <alignment vertical="top"/>
    </xf>
    <xf numFmtId="0" fontId="48" fillId="7" borderId="12" xfId="0" applyFont="1" applyFill="1" applyBorder="1" applyAlignment="1">
      <alignment horizontal="left" vertical="top" wrapText="1"/>
    </xf>
    <xf numFmtId="1" fontId="50" fillId="33" borderId="12" xfId="0" applyNumberFormat="1" applyFont="1" applyFill="1" applyBorder="1" applyAlignment="1">
      <alignment vertical="top" wrapText="1"/>
    </xf>
    <xf numFmtId="0" fontId="50" fillId="0" borderId="12" xfId="0" applyFont="1" applyBorder="1" applyAlignment="1">
      <alignment horizontal="left" vertical="top"/>
    </xf>
    <xf numFmtId="1" fontId="50" fillId="0" borderId="12" xfId="0" applyNumberFormat="1" applyFont="1" applyBorder="1" applyAlignment="1">
      <alignment/>
    </xf>
    <xf numFmtId="0" fontId="50" fillId="0" borderId="12" xfId="0" applyFont="1" applyBorder="1" applyAlignment="1">
      <alignment/>
    </xf>
    <xf numFmtId="0" fontId="50" fillId="0" borderId="0" xfId="0" applyFont="1" applyAlignment="1">
      <alignment horizontal="left" vertical="top"/>
    </xf>
    <xf numFmtId="0" fontId="50" fillId="0" borderId="0" xfId="0" applyFont="1" applyAlignment="1">
      <alignment horizontal="left" vertical="top" wrapText="1"/>
    </xf>
    <xf numFmtId="0" fontId="50" fillId="0" borderId="0" xfId="0" applyFont="1" applyAlignment="1">
      <alignment vertical="top" wrapText="1"/>
    </xf>
    <xf numFmtId="1" fontId="50" fillId="0" borderId="0" xfId="0" applyNumberFormat="1" applyFont="1" applyAlignment="1">
      <alignment/>
    </xf>
    <xf numFmtId="0" fontId="48" fillId="0" borderId="0" xfId="0" applyFont="1" applyAlignment="1">
      <alignment horizontal="left" vertical="top"/>
    </xf>
    <xf numFmtId="0" fontId="48" fillId="0" borderId="0" xfId="0" applyFont="1" applyAlignment="1">
      <alignment horizontal="left" vertical="top" wrapText="1"/>
    </xf>
    <xf numFmtId="0" fontId="48" fillId="0" borderId="0" xfId="0" applyFont="1" applyAlignment="1">
      <alignment vertical="top" wrapText="1"/>
    </xf>
    <xf numFmtId="1" fontId="48" fillId="0" borderId="0" xfId="0" applyNumberFormat="1" applyFont="1" applyAlignment="1">
      <alignment/>
    </xf>
    <xf numFmtId="0" fontId="51" fillId="0" borderId="0" xfId="53" applyFont="1" applyAlignment="1">
      <alignment horizontal="left" vertical="top"/>
    </xf>
    <xf numFmtId="0" fontId="38" fillId="0" borderId="0" xfId="53" applyBorder="1" applyAlignment="1">
      <alignment/>
    </xf>
    <xf numFmtId="0" fontId="50" fillId="0" borderId="0" xfId="0" applyFont="1" applyBorder="1" applyAlignment="1">
      <alignment/>
    </xf>
    <xf numFmtId="0" fontId="51" fillId="0" borderId="0" xfId="53" applyFont="1" applyBorder="1" applyAlignment="1">
      <alignment vertical="top" wrapText="1"/>
    </xf>
    <xf numFmtId="0" fontId="50" fillId="0" borderId="0" xfId="0" applyFont="1" applyBorder="1" applyAlignment="1">
      <alignment/>
    </xf>
    <xf numFmtId="1" fontId="0" fillId="0" borderId="0" xfId="0" applyNumberFormat="1" applyAlignment="1">
      <alignment/>
    </xf>
    <xf numFmtId="0" fontId="38" fillId="0" borderId="0" xfId="53" applyBorder="1"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vertical="top" wrapText="1"/>
    </xf>
    <xf numFmtId="3" fontId="50" fillId="7" borderId="12" xfId="0" applyNumberFormat="1" applyFont="1" applyFill="1" applyBorder="1" applyAlignment="1">
      <alignment vertical="top"/>
    </xf>
    <xf numFmtId="2" fontId="50" fillId="7" borderId="12" xfId="0" applyNumberFormat="1" applyFont="1" applyFill="1" applyBorder="1" applyAlignment="1">
      <alignment horizontal="right" vertical="top"/>
    </xf>
    <xf numFmtId="2" fontId="50" fillId="7" borderId="12" xfId="0" applyNumberFormat="1" applyFont="1" applyFill="1" applyBorder="1" applyAlignment="1">
      <alignment vertical="top"/>
    </xf>
    <xf numFmtId="164" fontId="50" fillId="7" borderId="12" xfId="0" applyNumberFormat="1" applyFont="1" applyFill="1" applyBorder="1" applyAlignment="1">
      <alignment vertical="top"/>
    </xf>
    <xf numFmtId="2" fontId="50" fillId="7" borderId="12" xfId="0" applyNumberFormat="1" applyFont="1" applyFill="1" applyBorder="1" applyAlignment="1">
      <alignment horizontal="right" vertical="top" wrapText="1"/>
    </xf>
    <xf numFmtId="1" fontId="50" fillId="7" borderId="12" xfId="0" applyNumberFormat="1" applyFont="1" applyFill="1" applyBorder="1" applyAlignment="1">
      <alignment horizontal="right" vertical="top" wrapText="1"/>
    </xf>
    <xf numFmtId="0" fontId="50" fillId="7" borderId="12" xfId="0" applyFont="1" applyFill="1" applyBorder="1" applyAlignment="1">
      <alignment vertical="top"/>
    </xf>
    <xf numFmtId="0" fontId="50" fillId="7" borderId="12" xfId="0" applyFont="1" applyFill="1" applyBorder="1" applyAlignment="1">
      <alignment horizontal="right" vertical="top"/>
    </xf>
    <xf numFmtId="0" fontId="50" fillId="7" borderId="12" xfId="0" applyFont="1" applyFill="1" applyBorder="1" applyAlignment="1">
      <alignment horizontal="right" vertical="top" wrapText="1"/>
    </xf>
    <xf numFmtId="0" fontId="52" fillId="0" borderId="13" xfId="0" applyFont="1" applyBorder="1" applyAlignment="1">
      <alignment horizontal="left" vertical="top" wrapText="1"/>
    </xf>
    <xf numFmtId="0" fontId="52" fillId="0" borderId="10" xfId="0" applyFont="1" applyBorder="1" applyAlignment="1">
      <alignment wrapText="1"/>
    </xf>
    <xf numFmtId="0" fontId="52" fillId="0" borderId="11" xfId="0" applyFont="1" applyBorder="1" applyAlignment="1">
      <alignment wrapText="1"/>
    </xf>
    <xf numFmtId="0" fontId="52" fillId="0" borderId="14" xfId="0" applyFont="1" applyBorder="1" applyAlignment="1">
      <alignment wrapText="1"/>
    </xf>
    <xf numFmtId="0" fontId="52" fillId="0" borderId="0" xfId="0" applyFont="1" applyBorder="1" applyAlignment="1">
      <alignment wrapText="1"/>
    </xf>
    <xf numFmtId="0" fontId="52" fillId="0" borderId="15" xfId="0" applyFont="1" applyBorder="1" applyAlignment="1">
      <alignment wrapText="1"/>
    </xf>
    <xf numFmtId="0" fontId="52" fillId="0" borderId="16" xfId="0" applyFont="1" applyBorder="1" applyAlignment="1">
      <alignment wrapText="1"/>
    </xf>
    <xf numFmtId="0" fontId="52" fillId="0" borderId="17" xfId="0" applyFont="1" applyBorder="1" applyAlignment="1">
      <alignment wrapText="1"/>
    </xf>
    <xf numFmtId="0" fontId="52" fillId="0" borderId="18"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hehersheycompany.com/investors/financial-reports/annual-and-quarterly-reports.aspx" TargetMode="External" /><Relationship Id="rId2" Type="http://schemas.openxmlformats.org/officeDocument/2006/relationships/hyperlink" Target="https://www.thehersheycompany.com/assets/pdfs/hersheycompany/TheHersheyCompany_10K_20120217.pdf" TargetMode="External" /><Relationship Id="rId3" Type="http://schemas.openxmlformats.org/officeDocument/2006/relationships/hyperlink" Target="https://www.thehersheycompany.com/assets/pdfs/hersheycompany/TheHersheyCompany_10K_20130222.pdf" TargetMode="External" /><Relationship Id="rId4" Type="http://schemas.openxmlformats.org/officeDocument/2006/relationships/hyperlink" Target="https://www.thehersheycompany.com/assets/pdfs/hersheycompany/2013_Form%2010-K_AS%20FILED.pdf"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6"/>
  <sheetViews>
    <sheetView tabSelected="1" zoomScalePageLayoutView="0" workbookViewId="0" topLeftCell="A1">
      <selection activeCell="G7" sqref="G7"/>
    </sheetView>
  </sheetViews>
  <sheetFormatPr defaultColWidth="9.140625" defaultRowHeight="15"/>
  <cols>
    <col min="1" max="1" width="29.140625" style="49" customWidth="1"/>
    <col min="2" max="2" width="33.7109375" style="50" customWidth="1"/>
    <col min="3" max="3" width="19.8515625" style="51" customWidth="1"/>
    <col min="4" max="4" width="12.7109375" style="47" customWidth="1"/>
    <col min="5" max="5" width="2.421875" style="47" customWidth="1"/>
    <col min="6" max="6" width="20.28125" style="47" customWidth="1"/>
    <col min="7" max="7" width="13.421875" style="0" customWidth="1"/>
    <col min="8" max="8" width="2.421875" style="47" customWidth="1"/>
    <col min="9" max="9" width="21.140625" style="0" customWidth="1"/>
    <col min="10" max="10" width="12.00390625" style="0" customWidth="1"/>
  </cols>
  <sheetData>
    <row r="1" spans="1:10" ht="15">
      <c r="A1" s="61" t="s">
        <v>109</v>
      </c>
      <c r="B1" s="62"/>
      <c r="C1" s="62"/>
      <c r="D1" s="62"/>
      <c r="E1" s="62"/>
      <c r="F1" s="62"/>
      <c r="G1" s="62"/>
      <c r="H1" s="62"/>
      <c r="I1" s="62"/>
      <c r="J1" s="63"/>
    </row>
    <row r="2" spans="1:10" ht="15">
      <c r="A2" s="64"/>
      <c r="B2" s="65"/>
      <c r="C2" s="65"/>
      <c r="D2" s="65"/>
      <c r="E2" s="65"/>
      <c r="F2" s="65"/>
      <c r="G2" s="65"/>
      <c r="H2" s="65"/>
      <c r="I2" s="65"/>
      <c r="J2" s="66"/>
    </row>
    <row r="3" spans="1:10" ht="15">
      <c r="A3" s="64"/>
      <c r="B3" s="65"/>
      <c r="C3" s="65"/>
      <c r="D3" s="65"/>
      <c r="E3" s="65"/>
      <c r="F3" s="65"/>
      <c r="G3" s="65"/>
      <c r="H3" s="65"/>
      <c r="I3" s="65"/>
      <c r="J3" s="66"/>
    </row>
    <row r="4" spans="1:10" ht="15">
      <c r="A4" s="64"/>
      <c r="B4" s="65"/>
      <c r="C4" s="65"/>
      <c r="D4" s="65"/>
      <c r="E4" s="65"/>
      <c r="F4" s="65"/>
      <c r="G4" s="65"/>
      <c r="H4" s="65"/>
      <c r="I4" s="65"/>
      <c r="J4" s="66"/>
    </row>
    <row r="5" spans="1:10" ht="15">
      <c r="A5" s="67"/>
      <c r="B5" s="68"/>
      <c r="C5" s="68"/>
      <c r="D5" s="68"/>
      <c r="E5" s="68"/>
      <c r="F5" s="68"/>
      <c r="G5" s="68"/>
      <c r="H5" s="68"/>
      <c r="I5" s="68"/>
      <c r="J5" s="69"/>
    </row>
    <row r="7" spans="1:8" s="5" customFormat="1" ht="18.75">
      <c r="A7" s="1" t="s">
        <v>108</v>
      </c>
      <c r="B7" s="2"/>
      <c r="C7" s="3"/>
      <c r="D7" s="4" t="s">
        <v>0</v>
      </c>
      <c r="E7" s="4"/>
      <c r="F7" s="4"/>
      <c r="H7" s="4"/>
    </row>
    <row r="8" spans="1:10" ht="15.75">
      <c r="A8" s="6"/>
      <c r="B8" s="7"/>
      <c r="C8" s="8"/>
      <c r="D8" s="9">
        <v>2013</v>
      </c>
      <c r="E8" s="8"/>
      <c r="F8" s="10"/>
      <c r="G8" s="11">
        <v>2012</v>
      </c>
      <c r="H8" s="8"/>
      <c r="I8" s="12"/>
      <c r="J8" s="11">
        <v>2011</v>
      </c>
    </row>
    <row r="9" spans="1:10" s="17" customFormat="1" ht="24">
      <c r="A9" s="13"/>
      <c r="B9" s="14" t="s">
        <v>1</v>
      </c>
      <c r="C9" s="15" t="s">
        <v>2</v>
      </c>
      <c r="D9" s="16" t="s">
        <v>107</v>
      </c>
      <c r="E9" s="16"/>
      <c r="F9" s="15" t="s">
        <v>2</v>
      </c>
      <c r="G9" s="16" t="s">
        <v>106</v>
      </c>
      <c r="H9" s="16"/>
      <c r="I9" s="15" t="s">
        <v>2</v>
      </c>
      <c r="J9" s="16" t="s">
        <v>106</v>
      </c>
    </row>
    <row r="10" spans="1:10" s="25" customFormat="1" ht="12">
      <c r="A10" s="18" t="s">
        <v>3</v>
      </c>
      <c r="B10" s="19" t="s">
        <v>4</v>
      </c>
      <c r="C10" s="21" t="s">
        <v>5</v>
      </c>
      <c r="D10" s="52">
        <v>1079</v>
      </c>
      <c r="E10" s="22"/>
      <c r="F10" s="23" t="s">
        <v>6</v>
      </c>
      <c r="G10" s="58">
        <v>642</v>
      </c>
      <c r="H10" s="22"/>
      <c r="I10" s="24" t="s">
        <v>7</v>
      </c>
      <c r="J10" s="58">
        <v>872</v>
      </c>
    </row>
    <row r="11" spans="1:10" s="25" customFormat="1" ht="12">
      <c r="A11" s="18" t="s">
        <v>8</v>
      </c>
      <c r="B11" s="19" t="s">
        <v>9</v>
      </c>
      <c r="C11" s="20" t="s">
        <v>10</v>
      </c>
      <c r="D11" s="53" t="s">
        <v>11</v>
      </c>
      <c r="E11" s="26"/>
      <c r="F11" s="23" t="s">
        <v>12</v>
      </c>
      <c r="G11" s="59" t="s">
        <v>13</v>
      </c>
      <c r="H11" s="26"/>
      <c r="I11" s="24" t="s">
        <v>14</v>
      </c>
      <c r="J11" s="59" t="s">
        <v>15</v>
      </c>
    </row>
    <row r="12" spans="1:10" s="25" customFormat="1" ht="24">
      <c r="A12" s="18" t="s">
        <v>16</v>
      </c>
      <c r="B12" s="19" t="s">
        <v>17</v>
      </c>
      <c r="C12" s="20" t="s">
        <v>18</v>
      </c>
      <c r="D12" s="53" t="s">
        <v>19</v>
      </c>
      <c r="E12" s="26"/>
      <c r="F12" s="27" t="s">
        <v>20</v>
      </c>
      <c r="G12" s="59" t="s">
        <v>21</v>
      </c>
      <c r="H12" s="26"/>
      <c r="I12" s="24" t="s">
        <v>22</v>
      </c>
      <c r="J12" s="59" t="s">
        <v>23</v>
      </c>
    </row>
    <row r="13" spans="1:10" s="25" customFormat="1" ht="12">
      <c r="A13" s="18" t="s">
        <v>24</v>
      </c>
      <c r="B13" s="19" t="s">
        <v>25</v>
      </c>
      <c r="C13" s="20" t="s">
        <v>26</v>
      </c>
      <c r="D13" s="53" t="s">
        <v>27</v>
      </c>
      <c r="E13" s="26"/>
      <c r="F13" s="23" t="s">
        <v>28</v>
      </c>
      <c r="G13" s="59" t="s">
        <v>29</v>
      </c>
      <c r="H13" s="26"/>
      <c r="I13" s="28" t="s">
        <v>30</v>
      </c>
      <c r="J13" s="59" t="s">
        <v>31</v>
      </c>
    </row>
    <row r="14" spans="1:10" s="25" customFormat="1" ht="12">
      <c r="A14" s="18" t="s">
        <v>32</v>
      </c>
      <c r="B14" s="19" t="s">
        <v>33</v>
      </c>
      <c r="C14" s="20" t="s">
        <v>34</v>
      </c>
      <c r="D14" s="53" t="s">
        <v>35</v>
      </c>
      <c r="E14" s="26"/>
      <c r="F14" s="23" t="s">
        <v>36</v>
      </c>
      <c r="G14" s="53" t="s">
        <v>37</v>
      </c>
      <c r="H14" s="26"/>
      <c r="I14" s="28" t="s">
        <v>38</v>
      </c>
      <c r="J14" s="53" t="s">
        <v>37</v>
      </c>
    </row>
    <row r="15" spans="1:10" s="25" customFormat="1" ht="12">
      <c r="A15" s="18" t="s">
        <v>39</v>
      </c>
      <c r="B15" s="19" t="s">
        <v>40</v>
      </c>
      <c r="C15" s="20" t="s">
        <v>41</v>
      </c>
      <c r="D15" s="54">
        <f>7146/5357</f>
        <v>1.3339555721485907</v>
      </c>
      <c r="E15" s="26"/>
      <c r="F15" s="23" t="s">
        <v>42</v>
      </c>
      <c r="G15" s="54">
        <f>6646/4745</f>
        <v>1.400632244467861</v>
      </c>
      <c r="H15" s="26"/>
      <c r="I15" s="24" t="s">
        <v>43</v>
      </c>
      <c r="J15" s="54">
        <f>6081/4412</f>
        <v>1.378286491387126</v>
      </c>
    </row>
    <row r="16" spans="1:10" s="25" customFormat="1" ht="12">
      <c r="A16" s="29" t="s">
        <v>44</v>
      </c>
      <c r="B16" s="19" t="s">
        <v>45</v>
      </c>
      <c r="C16" s="20" t="s">
        <v>46</v>
      </c>
      <c r="D16" s="55">
        <f>820/7146</f>
        <v>0.11474951021550518</v>
      </c>
      <c r="E16" s="26"/>
      <c r="F16" s="23" t="s">
        <v>47</v>
      </c>
      <c r="G16" s="55">
        <f>661/6646</f>
        <v>0.09945832079446283</v>
      </c>
      <c r="H16" s="26"/>
      <c r="I16" s="28" t="s">
        <v>48</v>
      </c>
      <c r="J16" s="55">
        <f>629/6081</f>
        <v>0.10343693471468508</v>
      </c>
    </row>
    <row r="17" spans="1:10" s="25" customFormat="1" ht="24">
      <c r="A17" s="18" t="s">
        <v>49</v>
      </c>
      <c r="B17" s="19" t="s">
        <v>50</v>
      </c>
      <c r="C17" s="20" t="s">
        <v>51</v>
      </c>
      <c r="D17" s="55">
        <f>820/((1605+1036)/2)</f>
        <v>0.6209769026883756</v>
      </c>
      <c r="E17" s="26"/>
      <c r="F17" s="23" t="s">
        <v>52</v>
      </c>
      <c r="G17" s="55">
        <f>661/((1048+881)/2)</f>
        <v>0.685329186106791</v>
      </c>
      <c r="H17" s="26"/>
      <c r="I17" s="28" t="s">
        <v>53</v>
      </c>
      <c r="J17" s="55">
        <f>629/((872+938)/2)</f>
        <v>0.6950276243093922</v>
      </c>
    </row>
    <row r="18" spans="1:10" s="25" customFormat="1" ht="48">
      <c r="A18" s="18" t="s">
        <v>54</v>
      </c>
      <c r="B18" s="19" t="s">
        <v>55</v>
      </c>
      <c r="C18" s="20" t="s">
        <v>56</v>
      </c>
      <c r="D18" s="55">
        <f>820/((5357+4755)/2)</f>
        <v>0.16218354430379747</v>
      </c>
      <c r="E18" s="26"/>
      <c r="F18" s="20" t="s">
        <v>57</v>
      </c>
      <c r="G18" s="55">
        <f>661/((4755+4407)/2)</f>
        <v>0.14429163938004802</v>
      </c>
      <c r="H18" s="26"/>
      <c r="I18" s="24" t="s">
        <v>58</v>
      </c>
      <c r="J18" s="55">
        <f>629/((4412+4273)/2)</f>
        <v>0.14484743811168682</v>
      </c>
    </row>
    <row r="19" spans="1:10" s="25" customFormat="1" ht="36">
      <c r="A19" s="18" t="s">
        <v>59</v>
      </c>
      <c r="B19" s="19" t="s">
        <v>60</v>
      </c>
      <c r="C19" s="20" t="s">
        <v>61</v>
      </c>
      <c r="D19" s="56" t="s">
        <v>62</v>
      </c>
      <c r="E19" s="26"/>
      <c r="F19" s="23" t="s">
        <v>63</v>
      </c>
      <c r="G19" s="60" t="s">
        <v>64</v>
      </c>
      <c r="H19" s="26"/>
      <c r="I19" s="24" t="s">
        <v>65</v>
      </c>
      <c r="J19" s="60" t="s">
        <v>66</v>
      </c>
    </row>
    <row r="20" spans="1:10" s="25" customFormat="1" ht="24">
      <c r="A20" s="18" t="s">
        <v>67</v>
      </c>
      <c r="B20" s="19" t="s">
        <v>68</v>
      </c>
      <c r="C20" s="20" t="s">
        <v>69</v>
      </c>
      <c r="D20" s="54">
        <f>97.23/2.74</f>
        <v>35.48540145985401</v>
      </c>
      <c r="E20" s="26"/>
      <c r="F20" s="23" t="s">
        <v>70</v>
      </c>
      <c r="G20" s="54">
        <f>72.22/2.04</f>
        <v>35.40196078431372</v>
      </c>
      <c r="H20" s="26"/>
      <c r="I20" s="28" t="s">
        <v>71</v>
      </c>
      <c r="J20" s="54">
        <f>61.78/2.1</f>
        <v>29.419047619047618</v>
      </c>
    </row>
    <row r="21" spans="1:10" s="25" customFormat="1" ht="48">
      <c r="A21" s="29" t="s">
        <v>72</v>
      </c>
      <c r="B21" s="19" t="s">
        <v>73</v>
      </c>
      <c r="C21" s="20" t="s">
        <v>74</v>
      </c>
      <c r="D21" s="57" t="s">
        <v>75</v>
      </c>
      <c r="E21" s="30"/>
      <c r="F21" s="27" t="s">
        <v>76</v>
      </c>
      <c r="G21" s="59" t="s">
        <v>75</v>
      </c>
      <c r="H21" s="30"/>
      <c r="I21" s="20" t="s">
        <v>77</v>
      </c>
      <c r="J21" s="59" t="s">
        <v>78</v>
      </c>
    </row>
    <row r="22" spans="1:10" s="25" customFormat="1" ht="48">
      <c r="A22" s="29" t="s">
        <v>79</v>
      </c>
      <c r="B22" s="19" t="s">
        <v>80</v>
      </c>
      <c r="C22" s="20" t="s">
        <v>81</v>
      </c>
      <c r="D22" s="57" t="s">
        <v>82</v>
      </c>
      <c r="E22" s="30"/>
      <c r="F22" s="27" t="s">
        <v>83</v>
      </c>
      <c r="G22" s="59" t="s">
        <v>84</v>
      </c>
      <c r="H22" s="30"/>
      <c r="I22" s="20" t="s">
        <v>85</v>
      </c>
      <c r="J22" s="59" t="s">
        <v>86</v>
      </c>
    </row>
    <row r="23" spans="1:10" s="25" customFormat="1" ht="36">
      <c r="A23" s="29" t="s">
        <v>87</v>
      </c>
      <c r="B23" s="19" t="s">
        <v>88</v>
      </c>
      <c r="C23" s="20" t="s">
        <v>89</v>
      </c>
      <c r="D23" s="54">
        <f>(1251+88)/88</f>
        <v>15.215909090909092</v>
      </c>
      <c r="E23" s="26"/>
      <c r="F23" s="23" t="s">
        <v>90</v>
      </c>
      <c r="G23" s="54">
        <f>(1111+96)/96</f>
        <v>12.572916666666666</v>
      </c>
      <c r="H23" s="26"/>
      <c r="I23" s="24" t="s">
        <v>91</v>
      </c>
      <c r="J23" s="54">
        <f>(963+92)/92</f>
        <v>11.467391304347826</v>
      </c>
    </row>
    <row r="24" spans="1:10" s="25" customFormat="1" ht="12">
      <c r="A24" s="29" t="s">
        <v>92</v>
      </c>
      <c r="B24" s="19" t="s">
        <v>93</v>
      </c>
      <c r="C24" s="20" t="s">
        <v>94</v>
      </c>
      <c r="D24" s="55">
        <v>0.02</v>
      </c>
      <c r="E24" s="26"/>
      <c r="F24" s="20" t="s">
        <v>95</v>
      </c>
      <c r="G24" s="55">
        <v>0.025</v>
      </c>
      <c r="H24" s="26"/>
      <c r="I24" s="20" t="s">
        <v>96</v>
      </c>
      <c r="J24" s="55">
        <v>0.027</v>
      </c>
    </row>
    <row r="25" spans="1:10" s="25" customFormat="1" ht="12">
      <c r="A25" s="31"/>
      <c r="B25" s="19"/>
      <c r="C25" s="20"/>
      <c r="D25" s="23"/>
      <c r="E25" s="22"/>
      <c r="F25" s="32"/>
      <c r="G25" s="33"/>
      <c r="H25" s="22"/>
      <c r="I25" s="33"/>
      <c r="J25" s="33"/>
    </row>
    <row r="26" spans="1:8" s="25" customFormat="1" ht="12">
      <c r="A26" s="34"/>
      <c r="B26" s="35"/>
      <c r="C26" s="36"/>
      <c r="D26" s="37"/>
      <c r="E26" s="37"/>
      <c r="F26" s="37"/>
      <c r="H26" s="37"/>
    </row>
    <row r="27" spans="1:8" s="25" customFormat="1" ht="12">
      <c r="A27" s="38" t="s">
        <v>97</v>
      </c>
      <c r="B27" s="38"/>
      <c r="C27" s="36"/>
      <c r="D27" s="37"/>
      <c r="E27" s="37"/>
      <c r="F27" s="37"/>
      <c r="H27" s="37"/>
    </row>
    <row r="28" spans="1:8" s="25" customFormat="1" ht="12">
      <c r="A28" s="34"/>
      <c r="B28" s="35"/>
      <c r="C28" s="36"/>
      <c r="D28" s="37"/>
      <c r="E28" s="37"/>
      <c r="F28" s="37"/>
      <c r="H28" s="37"/>
    </row>
    <row r="29" spans="1:8" s="25" customFormat="1" ht="12">
      <c r="A29" s="34"/>
      <c r="B29" s="35"/>
      <c r="C29" s="36"/>
      <c r="D29" s="37"/>
      <c r="E29" s="37"/>
      <c r="F29" s="37"/>
      <c r="H29" s="37"/>
    </row>
    <row r="30" spans="1:8" s="17" customFormat="1" ht="12">
      <c r="A30" s="38" t="s">
        <v>98</v>
      </c>
      <c r="B30" s="39"/>
      <c r="C30" s="40"/>
      <c r="D30" s="41"/>
      <c r="E30" s="41"/>
      <c r="F30" s="41"/>
      <c r="H30" s="41"/>
    </row>
    <row r="31" spans="1:8" s="25" customFormat="1" ht="12">
      <c r="A31" s="42" t="s">
        <v>99</v>
      </c>
      <c r="B31" s="35"/>
      <c r="C31" s="36"/>
      <c r="D31" s="37"/>
      <c r="E31" s="37"/>
      <c r="F31" s="37"/>
      <c r="H31" s="37"/>
    </row>
    <row r="32" spans="1:8" s="25" customFormat="1" ht="12">
      <c r="A32" s="34"/>
      <c r="B32" s="35"/>
      <c r="C32" s="36"/>
      <c r="D32" s="37"/>
      <c r="E32" s="37"/>
      <c r="F32" s="37"/>
      <c r="H32" s="37"/>
    </row>
    <row r="33" spans="1:7" s="25" customFormat="1" ht="12">
      <c r="A33" s="35"/>
      <c r="B33" s="36"/>
      <c r="C33" s="37"/>
      <c r="D33" s="37"/>
      <c r="E33" s="37"/>
      <c r="G33" s="37"/>
    </row>
    <row r="34" spans="1:7" s="25" customFormat="1" ht="15">
      <c r="A34" s="19" t="s">
        <v>100</v>
      </c>
      <c r="B34" s="43" t="s">
        <v>101</v>
      </c>
      <c r="C34" s="44"/>
      <c r="D34" s="44"/>
      <c r="E34" s="44"/>
      <c r="G34" s="37"/>
    </row>
    <row r="35" spans="1:8" ht="15">
      <c r="A35" s="19" t="s">
        <v>102</v>
      </c>
      <c r="B35" s="45" t="s">
        <v>103</v>
      </c>
      <c r="C35" s="46"/>
      <c r="D35" s="46"/>
      <c r="E35" s="46"/>
      <c r="F35"/>
      <c r="G35" s="47"/>
      <c r="H35"/>
    </row>
    <row r="36" spans="1:8" ht="15">
      <c r="A36" s="19" t="s">
        <v>104</v>
      </c>
      <c r="B36" s="48" t="s">
        <v>105</v>
      </c>
      <c r="C36" s="46"/>
      <c r="D36" s="46"/>
      <c r="E36" s="46"/>
      <c r="F36"/>
      <c r="G36" s="47"/>
      <c r="H36"/>
    </row>
  </sheetData>
  <sheetProtection/>
  <mergeCells count="4">
    <mergeCell ref="B34:E34"/>
    <mergeCell ref="B35:E35"/>
    <mergeCell ref="B36:E36"/>
    <mergeCell ref="A1:J5"/>
  </mergeCells>
  <hyperlinks>
    <hyperlink ref="A31" r:id="rId1" display="https://www.thehersheycompany.com/investors/financial-reports/annual-and-quarterly-reports.aspx"/>
    <hyperlink ref="B36" r:id="rId2" display="https://www.thehersheycompany.com/assets/pdfs/hersheycompany/TheHersheyCompany_10K_20120217.pdf"/>
    <hyperlink ref="B35" r:id="rId3" display="https://www.thehersheycompany.com/assets/pdfs/hersheycompany/TheHersheyCompany_10K_20130222.pdf"/>
    <hyperlink ref="B34" r:id="rId4" display="https://www.thehersheycompany.com/assets/pdfs/hersheycompany/2013_Form%2010-K_AS%20FILED.pdf"/>
  </hyperlinks>
  <printOptions/>
  <pageMargins left="0.7" right="0.7" top="0.75" bottom="0.75" header="0.3" footer="0.3"/>
  <pageSetup horizontalDpi="600" verticalDpi="600"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Illinois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Sadler, Tara</dc:creator>
  <cp:keywords/>
  <dc:description/>
  <cp:lastModifiedBy>Sadler, Tara</cp:lastModifiedBy>
  <dcterms:created xsi:type="dcterms:W3CDTF">2014-05-13T23:50:22Z</dcterms:created>
  <dcterms:modified xsi:type="dcterms:W3CDTF">2014-05-14T00:01:56Z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